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30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D7" i="4"/>
  <c r="K24" i="1" s="1"/>
  <c r="C8" i="4"/>
  <c r="B8" i="4"/>
  <c r="K21" i="1"/>
  <c r="L20" i="1"/>
  <c r="L19" i="1"/>
  <c r="L18" i="1"/>
  <c r="L17" i="1"/>
  <c r="L15" i="1"/>
  <c r="L14" i="1"/>
  <c r="L13" i="1"/>
  <c r="L12" i="1"/>
  <c r="L11" i="1"/>
  <c r="L10" i="1"/>
  <c r="K7" i="1"/>
  <c r="L6" i="1"/>
  <c r="L5" i="1"/>
  <c r="L4" i="1"/>
  <c r="D6" i="4"/>
  <c r="J24" i="1" s="1"/>
  <c r="J21" i="1"/>
  <c r="J7" i="1"/>
  <c r="K23" i="1" l="1"/>
  <c r="K25" i="1" s="1"/>
  <c r="J23" i="1"/>
  <c r="J25" i="1" l="1"/>
  <c r="G24" i="1"/>
  <c r="D5" i="4"/>
  <c r="I24" i="1" s="1"/>
  <c r="D4" i="4"/>
  <c r="D8" i="4" l="1"/>
  <c r="L24" i="1" s="1"/>
  <c r="H24" i="1"/>
  <c r="E3" i="3"/>
  <c r="E3" i="2"/>
  <c r="E4" i="2"/>
  <c r="E5" i="2"/>
  <c r="C4" i="3" s="1"/>
  <c r="B6" i="2"/>
  <c r="C6" i="2"/>
  <c r="D6" i="2"/>
  <c r="E7" i="2"/>
  <c r="C5" i="3" s="1"/>
  <c r="B8" i="2"/>
  <c r="C8" i="2"/>
  <c r="C9" i="2" s="1"/>
  <c r="D8" i="2"/>
  <c r="D9" i="2" s="1"/>
  <c r="B9" i="2" l="1"/>
  <c r="C6" i="3"/>
  <c r="E6" i="2"/>
  <c r="C7" i="3" s="1"/>
  <c r="E8" i="2"/>
  <c r="B7" i="3"/>
  <c r="E9" i="2" l="1"/>
  <c r="E7" i="3"/>
  <c r="C8" i="3"/>
  <c r="I21" i="1"/>
  <c r="H21" i="1"/>
  <c r="G21" i="1"/>
  <c r="F21" i="1"/>
  <c r="E21" i="1"/>
  <c r="D21" i="1"/>
  <c r="C21" i="1"/>
  <c r="I7" i="1"/>
  <c r="H7" i="1"/>
  <c r="G7" i="1"/>
  <c r="F7" i="1"/>
  <c r="B21" i="1"/>
  <c r="E7" i="1"/>
  <c r="D7" i="1"/>
  <c r="C7" i="1"/>
  <c r="B7" i="1"/>
  <c r="L21" i="1" l="1"/>
  <c r="B5" i="3" s="1"/>
  <c r="E5" i="3" s="1"/>
  <c r="L7" i="1"/>
  <c r="B4" i="3"/>
  <c r="E4" i="3" s="1"/>
  <c r="D23" i="1"/>
  <c r="D25" i="1" s="1"/>
  <c r="I23" i="1"/>
  <c r="G23" i="1"/>
  <c r="G25" i="1" s="1"/>
  <c r="H23" i="1"/>
  <c r="H25" i="1" s="1"/>
  <c r="E23" i="1"/>
  <c r="E25" i="1" s="1"/>
  <c r="C23" i="1"/>
  <c r="C25" i="1" s="1"/>
  <c r="F23" i="1"/>
  <c r="F25" i="1" s="1"/>
  <c r="B23" i="1"/>
  <c r="B25" i="1" s="1"/>
  <c r="I25" i="1" l="1"/>
  <c r="L25" i="1" s="1"/>
  <c r="L23" i="1"/>
  <c r="B6" i="3"/>
  <c r="E6" i="3" s="1"/>
  <c r="B8" i="3" l="1"/>
  <c r="E8" i="3" s="1"/>
</calcChain>
</file>

<file path=xl/sharedStrings.xml><?xml version="1.0" encoding="utf-8"?>
<sst xmlns="http://schemas.openxmlformats.org/spreadsheetml/2006/main" count="64" uniqueCount="59">
  <si>
    <t>Год / статья</t>
  </si>
  <si>
    <t xml:space="preserve">ИТОГО: </t>
  </si>
  <si>
    <t xml:space="preserve">Фактически собрано с учетом долгов прошлых лет </t>
  </si>
  <si>
    <t xml:space="preserve">Дополнительные доходы </t>
  </si>
  <si>
    <t>Заработная плата с налогами</t>
  </si>
  <si>
    <t>Налоги (водный, земельный и другие)</t>
  </si>
  <si>
    <t>Вывоз мусора</t>
  </si>
  <si>
    <t>Доплата за электроэнергию</t>
  </si>
  <si>
    <t>Услуги банка, связи, транспорт</t>
  </si>
  <si>
    <t>Ремонт оборудования и строений</t>
  </si>
  <si>
    <t>Непредвиденные расходы</t>
  </si>
  <si>
    <t>ИТОГО:</t>
  </si>
  <si>
    <t>Профицит / дефицит</t>
  </si>
  <si>
    <t>Ремонт автодорог, водопровода</t>
  </si>
  <si>
    <t>Материалы, оборудование, хозяйственные нужды</t>
  </si>
  <si>
    <t>2009 факт</t>
  </si>
  <si>
    <t>2010 факт</t>
  </si>
  <si>
    <t>2011 факт</t>
  </si>
  <si>
    <t>2012 факт</t>
  </si>
  <si>
    <t>2013 факт</t>
  </si>
  <si>
    <t>2014 факт</t>
  </si>
  <si>
    <t>2015 факт</t>
  </si>
  <si>
    <t>Доходы и расходы по членским взносам (тыс. рублей)</t>
  </si>
  <si>
    <t>Задолженность по взносам</t>
  </si>
  <si>
    <t>Итог с 2009 г.</t>
  </si>
  <si>
    <t>Баланс по годам</t>
  </si>
  <si>
    <t>ДОХОДЫ:</t>
  </si>
  <si>
    <t>РАСХОДЫ:</t>
  </si>
  <si>
    <t>Остаток с учетом задолженности по взносам</t>
  </si>
  <si>
    <t>Остаток собранных средств</t>
  </si>
  <si>
    <t>Израсходовано</t>
  </si>
  <si>
    <t>Фактически собрано</t>
  </si>
  <si>
    <t>План сбора взносов</t>
  </si>
  <si>
    <t>Размер взноса</t>
  </si>
  <si>
    <t>Итого</t>
  </si>
  <si>
    <t>Реконструкция электросетей</t>
  </si>
  <si>
    <t>Система контроля потребления э/энергии</t>
  </si>
  <si>
    <t>Приватизация земель общего пользования</t>
  </si>
  <si>
    <t>Доходы и расходы по целевым взносам (тыс. рублей)</t>
  </si>
  <si>
    <t>Членские взносы и другие платежи</t>
  </si>
  <si>
    <t>Целевые взносы</t>
  </si>
  <si>
    <t>Остаток денежных средств на 01.01.2009</t>
  </si>
  <si>
    <t>Всего собрано</t>
  </si>
  <si>
    <t>Профицит/дефицит с учетом задолженности</t>
  </si>
  <si>
    <t>Размер членского взноса</t>
  </si>
  <si>
    <t>2016 факт</t>
  </si>
  <si>
    <t>Год</t>
  </si>
  <si>
    <t>План сбора</t>
  </si>
  <si>
    <t>Расчет задолженности по членским взносам (тыс. рублей)</t>
  </si>
  <si>
    <t>Собрано взносов</t>
  </si>
  <si>
    <t>Задолженность</t>
  </si>
  <si>
    <t>2013 -2014</t>
  </si>
  <si>
    <t>2017 факт</t>
  </si>
  <si>
    <t>Охрана</t>
  </si>
  <si>
    <t>Договоры с подрядными организациями и физ. лицами</t>
  </si>
  <si>
    <t>Кредит</t>
  </si>
  <si>
    <t>2018 факт</t>
  </si>
  <si>
    <t>Общий бланс доходов, расходов и остатка денежных средств с 01.01.2009 года по 31.12.2018      (тыс. рублей)</t>
  </si>
  <si>
    <t>Остаток денежных средств на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</si>
</sst>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4" workbookViewId="0">
      <selection activeCell="K20" sqref="K20"/>
    </sheetView>
  </sheetViews>
  <sheetFormatPr defaultRowHeight="15" x14ac:dyDescent="0.25"/>
  <cols>
    <col min="1" max="1" width="35.140625" customWidth="1"/>
    <col min="12" max="12" width="10" customWidth="1"/>
  </cols>
  <sheetData>
    <row r="1" spans="1:12" ht="18.75" x14ac:dyDescent="0.3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7"/>
      <c r="K1" s="7"/>
      <c r="L1" s="7"/>
    </row>
    <row r="2" spans="1:12" ht="31.5" x14ac:dyDescent="0.25">
      <c r="A2" s="5" t="s">
        <v>0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  <c r="I2" s="8" t="s">
        <v>45</v>
      </c>
      <c r="J2" s="8" t="s">
        <v>52</v>
      </c>
      <c r="K2" s="8" t="s">
        <v>56</v>
      </c>
      <c r="L2" s="2" t="s">
        <v>24</v>
      </c>
    </row>
    <row r="3" spans="1:12" ht="15.75" x14ac:dyDescent="0.25">
      <c r="A3" s="13" t="s">
        <v>26</v>
      </c>
      <c r="B3" s="3"/>
      <c r="C3" s="3"/>
      <c r="D3" s="3"/>
      <c r="E3" s="3"/>
      <c r="F3" s="3"/>
      <c r="G3" s="3"/>
      <c r="H3" s="3"/>
      <c r="I3" s="9"/>
      <c r="J3" s="9"/>
      <c r="K3" s="9"/>
      <c r="L3" s="3"/>
    </row>
    <row r="4" spans="1:12" x14ac:dyDescent="0.25">
      <c r="A4" s="1" t="s">
        <v>44</v>
      </c>
      <c r="B4" s="1">
        <v>5</v>
      </c>
      <c r="C4" s="1">
        <v>5.5</v>
      </c>
      <c r="D4" s="1">
        <v>5.5</v>
      </c>
      <c r="E4" s="1">
        <v>8</v>
      </c>
      <c r="F4" s="1">
        <v>8</v>
      </c>
      <c r="G4" s="1">
        <v>8</v>
      </c>
      <c r="H4" s="1">
        <v>8</v>
      </c>
      <c r="I4" s="10">
        <v>12</v>
      </c>
      <c r="J4" s="10">
        <v>12</v>
      </c>
      <c r="K4" s="10">
        <v>11</v>
      </c>
      <c r="L4" s="1">
        <f>SUM(B4:K4)</f>
        <v>83</v>
      </c>
    </row>
    <row r="5" spans="1:12" ht="29.1" customHeight="1" x14ac:dyDescent="0.25">
      <c r="A5" s="4" t="s">
        <v>2</v>
      </c>
      <c r="B5" s="1">
        <v>5985</v>
      </c>
      <c r="C5" s="1">
        <v>6582</v>
      </c>
      <c r="D5" s="1">
        <v>7274</v>
      </c>
      <c r="E5" s="1">
        <v>10638</v>
      </c>
      <c r="F5" s="1">
        <v>8988</v>
      </c>
      <c r="G5" s="1">
        <v>8789</v>
      </c>
      <c r="H5" s="1">
        <v>8412</v>
      </c>
      <c r="I5" s="10">
        <v>7893</v>
      </c>
      <c r="J5" s="10">
        <v>12914</v>
      </c>
      <c r="K5" s="10">
        <v>13534</v>
      </c>
      <c r="L5" s="1">
        <f>SUM(B5:K5)</f>
        <v>91009</v>
      </c>
    </row>
    <row r="6" spans="1:12" x14ac:dyDescent="0.25">
      <c r="A6" s="1" t="s">
        <v>3</v>
      </c>
      <c r="B6" s="1">
        <v>472</v>
      </c>
      <c r="C6" s="1">
        <v>622</v>
      </c>
      <c r="D6" s="1">
        <v>318</v>
      </c>
      <c r="E6" s="1">
        <v>722</v>
      </c>
      <c r="F6" s="1">
        <v>649</v>
      </c>
      <c r="G6" s="1">
        <v>660</v>
      </c>
      <c r="H6" s="1">
        <v>849</v>
      </c>
      <c r="I6" s="10">
        <v>619</v>
      </c>
      <c r="J6" s="10">
        <v>288</v>
      </c>
      <c r="K6" s="10">
        <v>393</v>
      </c>
      <c r="L6" s="1">
        <f>SUM(B6:K6)</f>
        <v>5592</v>
      </c>
    </row>
    <row r="7" spans="1:12" x14ac:dyDescent="0.25">
      <c r="A7" s="11" t="s">
        <v>1</v>
      </c>
      <c r="B7" s="11">
        <f t="shared" ref="B7:K7" si="0">B5+B6</f>
        <v>6457</v>
      </c>
      <c r="C7" s="11">
        <f t="shared" si="0"/>
        <v>7204</v>
      </c>
      <c r="D7" s="11">
        <f t="shared" si="0"/>
        <v>7592</v>
      </c>
      <c r="E7" s="11">
        <f t="shared" si="0"/>
        <v>11360</v>
      </c>
      <c r="F7" s="11">
        <f t="shared" si="0"/>
        <v>9637</v>
      </c>
      <c r="G7" s="11">
        <f t="shared" si="0"/>
        <v>9449</v>
      </c>
      <c r="H7" s="11">
        <f t="shared" si="0"/>
        <v>9261</v>
      </c>
      <c r="I7" s="12">
        <f t="shared" si="0"/>
        <v>8512</v>
      </c>
      <c r="J7" s="12">
        <f t="shared" si="0"/>
        <v>13202</v>
      </c>
      <c r="K7" s="12">
        <f t="shared" si="0"/>
        <v>13927</v>
      </c>
      <c r="L7" s="23">
        <f>SUM(B7:K7)</f>
        <v>96601</v>
      </c>
    </row>
    <row r="8" spans="1:12" x14ac:dyDescent="0.25">
      <c r="A8" s="1"/>
      <c r="B8" s="1"/>
      <c r="C8" s="1"/>
      <c r="D8" s="1"/>
      <c r="E8" s="1"/>
      <c r="F8" s="1"/>
      <c r="G8" s="1"/>
      <c r="H8" s="1"/>
      <c r="I8" s="9"/>
      <c r="J8" s="9"/>
      <c r="K8" s="9"/>
      <c r="L8" s="1"/>
    </row>
    <row r="9" spans="1:12" ht="15.75" x14ac:dyDescent="0.25">
      <c r="A9" s="13" t="s">
        <v>27</v>
      </c>
      <c r="B9" s="1"/>
      <c r="C9" s="1"/>
      <c r="D9" s="1"/>
      <c r="E9" s="1"/>
      <c r="F9" s="1"/>
      <c r="G9" s="1"/>
      <c r="H9" s="1"/>
      <c r="I9" s="9"/>
      <c r="J9" s="9"/>
      <c r="K9" s="9"/>
      <c r="L9" s="1"/>
    </row>
    <row r="10" spans="1:12" x14ac:dyDescent="0.25">
      <c r="A10" s="1" t="s">
        <v>4</v>
      </c>
      <c r="B10" s="1">
        <v>2639</v>
      </c>
      <c r="C10" s="1">
        <v>2967</v>
      </c>
      <c r="D10" s="1">
        <v>3509</v>
      </c>
      <c r="E10" s="1">
        <v>4632</v>
      </c>
      <c r="F10" s="1">
        <v>5116</v>
      </c>
      <c r="G10" s="1">
        <v>5418</v>
      </c>
      <c r="H10" s="1">
        <v>4745</v>
      </c>
      <c r="I10" s="10">
        <v>3628</v>
      </c>
      <c r="J10" s="10">
        <v>3475</v>
      </c>
      <c r="K10" s="10">
        <v>3881</v>
      </c>
      <c r="L10" s="1">
        <f t="shared" ref="L10:L21" si="1">SUM(B10:K10)</f>
        <v>40010</v>
      </c>
    </row>
    <row r="11" spans="1:12" x14ac:dyDescent="0.25">
      <c r="A11" s="1" t="s">
        <v>5</v>
      </c>
      <c r="B11" s="1">
        <v>103</v>
      </c>
      <c r="C11" s="1">
        <v>333</v>
      </c>
      <c r="D11" s="1">
        <v>326</v>
      </c>
      <c r="E11" s="1">
        <v>443</v>
      </c>
      <c r="F11" s="1">
        <v>542</v>
      </c>
      <c r="G11" s="1">
        <v>319</v>
      </c>
      <c r="H11" s="1">
        <v>150</v>
      </c>
      <c r="I11" s="10">
        <v>94</v>
      </c>
      <c r="J11" s="10">
        <v>264</v>
      </c>
      <c r="K11" s="10">
        <v>38</v>
      </c>
      <c r="L11" s="1">
        <f t="shared" si="1"/>
        <v>2612</v>
      </c>
    </row>
    <row r="12" spans="1:12" x14ac:dyDescent="0.25">
      <c r="A12" s="1" t="s">
        <v>6</v>
      </c>
      <c r="B12" s="1">
        <v>545</v>
      </c>
      <c r="C12" s="1">
        <v>565</v>
      </c>
      <c r="D12" s="1">
        <v>515</v>
      </c>
      <c r="E12" s="1">
        <v>611</v>
      </c>
      <c r="F12" s="1">
        <v>644</v>
      </c>
      <c r="G12" s="1">
        <v>1001</v>
      </c>
      <c r="H12" s="1">
        <v>957</v>
      </c>
      <c r="I12" s="10">
        <v>711</v>
      </c>
      <c r="J12" s="10">
        <v>669</v>
      </c>
      <c r="K12" s="10">
        <v>1240</v>
      </c>
      <c r="L12" s="1">
        <f t="shared" si="1"/>
        <v>7458</v>
      </c>
    </row>
    <row r="13" spans="1:12" x14ac:dyDescent="0.25">
      <c r="A13" s="1" t="s">
        <v>7</v>
      </c>
      <c r="B13" s="1">
        <v>1658</v>
      </c>
      <c r="C13" s="1">
        <v>2380</v>
      </c>
      <c r="D13" s="1">
        <v>2719</v>
      </c>
      <c r="E13" s="1">
        <v>2709</v>
      </c>
      <c r="F13" s="1">
        <v>1091</v>
      </c>
      <c r="G13" s="1">
        <v>2857</v>
      </c>
      <c r="H13" s="1">
        <v>2995</v>
      </c>
      <c r="I13" s="10">
        <v>4233</v>
      </c>
      <c r="J13" s="10">
        <v>2930</v>
      </c>
      <c r="K13" s="10">
        <v>3145</v>
      </c>
      <c r="L13" s="1">
        <f t="shared" si="1"/>
        <v>26717</v>
      </c>
    </row>
    <row r="14" spans="1:12" x14ac:dyDescent="0.25">
      <c r="A14" s="1" t="s">
        <v>8</v>
      </c>
      <c r="B14" s="1">
        <v>69</v>
      </c>
      <c r="C14" s="1">
        <v>125</v>
      </c>
      <c r="D14" s="1">
        <v>69</v>
      </c>
      <c r="E14" s="1">
        <v>93</v>
      </c>
      <c r="F14" s="1">
        <v>166</v>
      </c>
      <c r="G14" s="1">
        <v>203</v>
      </c>
      <c r="H14" s="1">
        <v>151</v>
      </c>
      <c r="I14" s="10">
        <v>132</v>
      </c>
      <c r="J14" s="10">
        <v>164</v>
      </c>
      <c r="K14" s="10">
        <v>388</v>
      </c>
      <c r="L14" s="1">
        <f t="shared" si="1"/>
        <v>1560</v>
      </c>
    </row>
    <row r="15" spans="1:12" ht="30" x14ac:dyDescent="0.25">
      <c r="A15" s="14" t="s">
        <v>14</v>
      </c>
      <c r="B15" s="15">
        <v>166</v>
      </c>
      <c r="C15" s="15">
        <v>161</v>
      </c>
      <c r="D15" s="15">
        <v>223</v>
      </c>
      <c r="E15" s="15">
        <v>349</v>
      </c>
      <c r="F15" s="15">
        <v>1194</v>
      </c>
      <c r="G15" s="15">
        <v>254</v>
      </c>
      <c r="H15" s="15">
        <v>709</v>
      </c>
      <c r="I15" s="16">
        <v>423</v>
      </c>
      <c r="J15" s="16">
        <v>693</v>
      </c>
      <c r="K15" s="16">
        <v>413</v>
      </c>
      <c r="L15" s="15">
        <f t="shared" si="1"/>
        <v>4585</v>
      </c>
    </row>
    <row r="16" spans="1:12" x14ac:dyDescent="0.25">
      <c r="A16" s="1" t="s">
        <v>9</v>
      </c>
      <c r="B16" s="1">
        <v>337</v>
      </c>
      <c r="C16" s="1">
        <v>255</v>
      </c>
      <c r="D16" s="1">
        <v>26</v>
      </c>
      <c r="E16" s="1">
        <v>273</v>
      </c>
      <c r="F16" s="1">
        <v>0</v>
      </c>
      <c r="G16" s="1">
        <v>0</v>
      </c>
      <c r="H16" s="1">
        <v>0</v>
      </c>
      <c r="I16" s="10">
        <v>0</v>
      </c>
      <c r="J16" s="10">
        <v>575</v>
      </c>
      <c r="K16" s="10">
        <v>0</v>
      </c>
      <c r="L16" s="1">
        <f t="shared" si="1"/>
        <v>1466</v>
      </c>
    </row>
    <row r="17" spans="1:12" ht="30" x14ac:dyDescent="0.25">
      <c r="A17" s="14" t="s">
        <v>54</v>
      </c>
      <c r="B17" s="15">
        <v>0</v>
      </c>
      <c r="C17" s="15">
        <v>0</v>
      </c>
      <c r="D17" s="15">
        <v>527</v>
      </c>
      <c r="E17" s="15">
        <v>0</v>
      </c>
      <c r="F17" s="15">
        <v>267</v>
      </c>
      <c r="G17" s="15">
        <v>156</v>
      </c>
      <c r="H17" s="15">
        <v>209</v>
      </c>
      <c r="I17" s="16">
        <v>940</v>
      </c>
      <c r="J17" s="16">
        <v>397</v>
      </c>
      <c r="K17" s="16">
        <v>1472</v>
      </c>
      <c r="L17" s="15">
        <f t="shared" si="1"/>
        <v>3968</v>
      </c>
    </row>
    <row r="18" spans="1:12" x14ac:dyDescent="0.25">
      <c r="A18" s="4" t="s">
        <v>53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1120</v>
      </c>
      <c r="H18" s="1">
        <v>1680</v>
      </c>
      <c r="I18" s="10">
        <v>1648</v>
      </c>
      <c r="J18" s="10">
        <v>996</v>
      </c>
      <c r="K18" s="10">
        <v>1000</v>
      </c>
      <c r="L18" s="1">
        <f t="shared" si="1"/>
        <v>6444</v>
      </c>
    </row>
    <row r="19" spans="1:12" x14ac:dyDescent="0.25">
      <c r="A19" s="4" t="s">
        <v>13</v>
      </c>
      <c r="B19" s="1">
        <v>663</v>
      </c>
      <c r="C19" s="1">
        <v>680</v>
      </c>
      <c r="D19" s="1">
        <v>5</v>
      </c>
      <c r="E19" s="1">
        <v>693</v>
      </c>
      <c r="F19" s="1">
        <v>247</v>
      </c>
      <c r="G19" s="1">
        <v>0</v>
      </c>
      <c r="H19" s="1">
        <v>43</v>
      </c>
      <c r="I19" s="10">
        <v>0</v>
      </c>
      <c r="J19" s="10">
        <v>398</v>
      </c>
      <c r="K19" s="10">
        <v>1006</v>
      </c>
      <c r="L19" s="1">
        <f t="shared" si="1"/>
        <v>3735</v>
      </c>
    </row>
    <row r="20" spans="1:12" x14ac:dyDescent="0.25">
      <c r="A20" s="1" t="s">
        <v>10</v>
      </c>
      <c r="B20" s="1">
        <v>778</v>
      </c>
      <c r="C20" s="1">
        <v>207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0">
        <v>1016</v>
      </c>
      <c r="J20" s="10">
        <v>0</v>
      </c>
      <c r="K20" s="10">
        <v>822</v>
      </c>
      <c r="L20" s="1">
        <f t="shared" si="1"/>
        <v>2823</v>
      </c>
    </row>
    <row r="21" spans="1:12" x14ac:dyDescent="0.25">
      <c r="A21" s="11" t="s">
        <v>11</v>
      </c>
      <c r="B21" s="11">
        <f t="shared" ref="B21:K21" si="2">SUM(B10:B20)</f>
        <v>6958</v>
      </c>
      <c r="C21" s="11">
        <f t="shared" si="2"/>
        <v>7673</v>
      </c>
      <c r="D21" s="11">
        <f t="shared" si="2"/>
        <v>7919</v>
      </c>
      <c r="E21" s="11">
        <f t="shared" si="2"/>
        <v>9803</v>
      </c>
      <c r="F21" s="11">
        <f t="shared" si="2"/>
        <v>9267</v>
      </c>
      <c r="G21" s="11">
        <f t="shared" si="2"/>
        <v>11328</v>
      </c>
      <c r="H21" s="12">
        <f t="shared" si="2"/>
        <v>11639</v>
      </c>
      <c r="I21" s="11">
        <f t="shared" si="2"/>
        <v>12825</v>
      </c>
      <c r="J21" s="23">
        <f t="shared" si="2"/>
        <v>10561</v>
      </c>
      <c r="K21" s="26">
        <f t="shared" si="2"/>
        <v>13405</v>
      </c>
      <c r="L21" s="23">
        <f t="shared" si="1"/>
        <v>101378</v>
      </c>
    </row>
    <row r="22" spans="1:12" x14ac:dyDescent="0.25">
      <c r="A22" s="11"/>
      <c r="B22" s="11"/>
      <c r="C22" s="11"/>
      <c r="D22" s="11"/>
      <c r="E22" s="11"/>
      <c r="F22" s="11"/>
      <c r="G22" s="11"/>
      <c r="H22" s="12"/>
      <c r="I22" s="11"/>
      <c r="J22" s="22"/>
      <c r="K22" s="26"/>
      <c r="L22" s="11"/>
    </row>
    <row r="23" spans="1:12" x14ac:dyDescent="0.25">
      <c r="A23" s="1" t="s">
        <v>12</v>
      </c>
      <c r="B23" s="1">
        <f t="shared" ref="B23:K23" si="3">B7-B21</f>
        <v>-501</v>
      </c>
      <c r="C23" s="1">
        <f t="shared" si="3"/>
        <v>-469</v>
      </c>
      <c r="D23" s="1">
        <f t="shared" si="3"/>
        <v>-327</v>
      </c>
      <c r="E23" s="1">
        <f t="shared" si="3"/>
        <v>1557</v>
      </c>
      <c r="F23" s="1">
        <f t="shared" si="3"/>
        <v>370</v>
      </c>
      <c r="G23" s="1">
        <f t="shared" si="3"/>
        <v>-1879</v>
      </c>
      <c r="H23" s="1">
        <f t="shared" si="3"/>
        <v>-2378</v>
      </c>
      <c r="I23" s="1">
        <f t="shared" si="3"/>
        <v>-4313</v>
      </c>
      <c r="J23" s="1">
        <f t="shared" si="3"/>
        <v>2641</v>
      </c>
      <c r="K23" s="1">
        <f t="shared" si="3"/>
        <v>522</v>
      </c>
      <c r="L23" s="25">
        <f>SUM(B23:J23)</f>
        <v>-5299</v>
      </c>
    </row>
    <row r="24" spans="1:12" x14ac:dyDescent="0.25">
      <c r="A24" s="1" t="s">
        <v>23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5">
        <f>Лист4!D3</f>
        <v>436</v>
      </c>
      <c r="H24" s="1">
        <f>Лист4!D4</f>
        <v>841</v>
      </c>
      <c r="I24" s="1">
        <f>Лист4!D5</f>
        <v>1814</v>
      </c>
      <c r="J24" s="1">
        <f>Лист4!D6</f>
        <v>1364</v>
      </c>
      <c r="K24" s="1">
        <f>Лист4!D7</f>
        <v>3116</v>
      </c>
      <c r="L24" s="1">
        <f>Лист4!D8</f>
        <v>7571</v>
      </c>
    </row>
    <row r="25" spans="1:12" x14ac:dyDescent="0.25">
      <c r="A25" s="6" t="s">
        <v>25</v>
      </c>
      <c r="B25" s="1">
        <f t="shared" ref="B25:E25" si="4">B24+B23</f>
        <v>-501</v>
      </c>
      <c r="C25" s="1">
        <f t="shared" si="4"/>
        <v>-469</v>
      </c>
      <c r="D25" s="1">
        <f t="shared" si="4"/>
        <v>-327</v>
      </c>
      <c r="E25" s="1">
        <f t="shared" si="4"/>
        <v>1557</v>
      </c>
      <c r="F25" s="1">
        <f>F24+F23</f>
        <v>370</v>
      </c>
      <c r="G25" s="1">
        <f t="shared" ref="G25:K25" si="5">G24+G23</f>
        <v>-1443</v>
      </c>
      <c r="H25" s="1">
        <f t="shared" si="5"/>
        <v>-1537</v>
      </c>
      <c r="I25" s="1">
        <f t="shared" si="5"/>
        <v>-2499</v>
      </c>
      <c r="J25" s="1">
        <f t="shared" si="5"/>
        <v>4005</v>
      </c>
      <c r="K25" s="1">
        <f t="shared" si="5"/>
        <v>3638</v>
      </c>
      <c r="L25" s="25">
        <f>SUM(B25:J25)</f>
        <v>-844</v>
      </c>
    </row>
    <row r="26" spans="1:12" ht="43.5" customHeight="1" x14ac:dyDescent="0.25">
      <c r="A26" s="29"/>
      <c r="B26" s="29"/>
      <c r="C26" s="29"/>
      <c r="D26" s="29"/>
      <c r="E26" s="29"/>
      <c r="F26" s="29"/>
      <c r="G26" s="29"/>
    </row>
    <row r="27" spans="1:12" x14ac:dyDescent="0.25">
      <c r="A27" s="17"/>
    </row>
  </sheetData>
  <mergeCells count="2">
    <mergeCell ref="A1:I1"/>
    <mergeCell ref="A26:G26"/>
  </mergeCells>
  <pageMargins left="0.7" right="0.7" top="0.75" bottom="0.75" header="0.3" footer="0.3"/>
  <pageSetup paperSize="9" orientation="landscape" verticalDpi="0" r:id="rId1"/>
  <ignoredErrors>
    <ignoredError sqref="L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8" sqref="D8"/>
    </sheetView>
  </sheetViews>
  <sheetFormatPr defaultRowHeight="15" x14ac:dyDescent="0.25"/>
  <cols>
    <col min="1" max="1" width="30" customWidth="1"/>
    <col min="2" max="2" width="17.42578125" customWidth="1"/>
    <col min="3" max="4" width="17.5703125" customWidth="1"/>
    <col min="5" max="5" width="12" customWidth="1"/>
  </cols>
  <sheetData>
    <row r="1" spans="1:5" x14ac:dyDescent="0.25">
      <c r="A1" s="30" t="s">
        <v>38</v>
      </c>
      <c r="B1" s="30"/>
      <c r="C1" s="30"/>
      <c r="D1" s="30"/>
      <c r="E1" s="30"/>
    </row>
    <row r="2" spans="1:5" ht="54" customHeight="1" x14ac:dyDescent="0.25">
      <c r="A2" s="3"/>
      <c r="B2" s="14" t="s">
        <v>37</v>
      </c>
      <c r="C2" s="14" t="s">
        <v>36</v>
      </c>
      <c r="D2" s="14" t="s">
        <v>35</v>
      </c>
      <c r="E2" s="14" t="s">
        <v>34</v>
      </c>
    </row>
    <row r="3" spans="1:5" x14ac:dyDescent="0.25">
      <c r="A3" s="15" t="s">
        <v>33</v>
      </c>
      <c r="B3" s="15">
        <v>2</v>
      </c>
      <c r="C3" s="15">
        <v>7</v>
      </c>
      <c r="D3" s="15">
        <v>12</v>
      </c>
      <c r="E3" s="15">
        <f t="shared" ref="E3:E7" si="0">B3+C3+D3</f>
        <v>21</v>
      </c>
    </row>
    <row r="4" spans="1:5" x14ac:dyDescent="0.25">
      <c r="A4" s="15" t="s">
        <v>32</v>
      </c>
      <c r="B4" s="15">
        <v>2300</v>
      </c>
      <c r="C4" s="15">
        <v>8050</v>
      </c>
      <c r="D4" s="15">
        <v>13800</v>
      </c>
      <c r="E4" s="15">
        <f t="shared" si="0"/>
        <v>24150</v>
      </c>
    </row>
    <row r="5" spans="1:5" x14ac:dyDescent="0.25">
      <c r="A5" s="15" t="s">
        <v>31</v>
      </c>
      <c r="B5" s="15">
        <v>2238</v>
      </c>
      <c r="C5" s="15">
        <v>7806</v>
      </c>
      <c r="D5" s="15">
        <v>11943</v>
      </c>
      <c r="E5" s="15">
        <f t="shared" si="0"/>
        <v>21987</v>
      </c>
    </row>
    <row r="6" spans="1:5" x14ac:dyDescent="0.25">
      <c r="A6" s="15" t="s">
        <v>23</v>
      </c>
      <c r="B6" s="15">
        <f>B4-B5</f>
        <v>62</v>
      </c>
      <c r="C6" s="15">
        <f>C4-C5</f>
        <v>244</v>
      </c>
      <c r="D6" s="15">
        <f>D4-D5</f>
        <v>1857</v>
      </c>
      <c r="E6" s="15">
        <f t="shared" si="0"/>
        <v>2163</v>
      </c>
    </row>
    <row r="7" spans="1:5" x14ac:dyDescent="0.25">
      <c r="A7" s="15" t="s">
        <v>30</v>
      </c>
      <c r="B7" s="15">
        <v>900</v>
      </c>
      <c r="C7" s="15">
        <v>8273</v>
      </c>
      <c r="D7" s="15">
        <v>8819</v>
      </c>
      <c r="E7" s="15">
        <f t="shared" si="0"/>
        <v>17992</v>
      </c>
    </row>
    <row r="8" spans="1:5" x14ac:dyDescent="0.25">
      <c r="A8" s="15" t="s">
        <v>29</v>
      </c>
      <c r="B8" s="15">
        <f>B5-B7</f>
        <v>1338</v>
      </c>
      <c r="C8" s="15">
        <f>C5-C7</f>
        <v>-467</v>
      </c>
      <c r="D8" s="15">
        <f>D5-D7</f>
        <v>3124</v>
      </c>
      <c r="E8" s="15">
        <f>E5-E7</f>
        <v>3995</v>
      </c>
    </row>
    <row r="9" spans="1:5" ht="39" customHeight="1" x14ac:dyDescent="0.25">
      <c r="A9" s="14" t="s">
        <v>28</v>
      </c>
      <c r="B9" s="15">
        <f>B6+B8</f>
        <v>1400</v>
      </c>
      <c r="C9" s="15">
        <f>C6+C8</f>
        <v>-223</v>
      </c>
      <c r="D9" s="15">
        <f>D6+D8</f>
        <v>4981</v>
      </c>
      <c r="E9" s="15">
        <f>E6+E8</f>
        <v>6158</v>
      </c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7" sqref="D7"/>
    </sheetView>
  </sheetViews>
  <sheetFormatPr defaultRowHeight="15" x14ac:dyDescent="0.25"/>
  <cols>
    <col min="1" max="1" width="31.140625" customWidth="1"/>
    <col min="2" max="2" width="20.28515625" customWidth="1"/>
    <col min="3" max="4" width="20.7109375" customWidth="1"/>
    <col min="5" max="5" width="11.7109375" customWidth="1"/>
  </cols>
  <sheetData>
    <row r="1" spans="1:5" ht="27.95" customHeight="1" x14ac:dyDescent="0.25">
      <c r="A1" s="31" t="s">
        <v>57</v>
      </c>
      <c r="B1" s="31"/>
      <c r="C1" s="31"/>
      <c r="D1" s="31"/>
      <c r="E1" s="31"/>
    </row>
    <row r="2" spans="1:5" ht="48" customHeight="1" x14ac:dyDescent="0.25">
      <c r="A2" s="15"/>
      <c r="B2" s="14" t="s">
        <v>39</v>
      </c>
      <c r="C2" s="15" t="s">
        <v>40</v>
      </c>
      <c r="D2" s="15" t="s">
        <v>55</v>
      </c>
      <c r="E2" s="15" t="s">
        <v>34</v>
      </c>
    </row>
    <row r="3" spans="1:5" ht="47.1" customHeight="1" x14ac:dyDescent="0.25">
      <c r="A3" s="14" t="s">
        <v>41</v>
      </c>
      <c r="B3" s="14">
        <v>1205</v>
      </c>
      <c r="C3" s="15">
        <v>394</v>
      </c>
      <c r="D3" s="15">
        <v>0</v>
      </c>
      <c r="E3" s="15">
        <f t="shared" ref="E3" si="0">B3+C3</f>
        <v>1599</v>
      </c>
    </row>
    <row r="4" spans="1:5" x14ac:dyDescent="0.25">
      <c r="A4" s="15" t="s">
        <v>42</v>
      </c>
      <c r="B4" s="15">
        <f>Лист1!L7</f>
        <v>96601</v>
      </c>
      <c r="C4" s="15">
        <f>Лист2!E5</f>
        <v>21987</v>
      </c>
      <c r="D4" s="15">
        <v>0</v>
      </c>
      <c r="E4" s="15">
        <f>B4+C4+D4</f>
        <v>118588</v>
      </c>
    </row>
    <row r="5" spans="1:5" x14ac:dyDescent="0.25">
      <c r="A5" s="15" t="s">
        <v>30</v>
      </c>
      <c r="B5" s="15">
        <f>Лист1!L21</f>
        <v>101378</v>
      </c>
      <c r="C5" s="15">
        <f>Лист2!E7</f>
        <v>17992</v>
      </c>
      <c r="D5" s="15">
        <v>0</v>
      </c>
      <c r="E5" s="15">
        <f>B5+C5+D5</f>
        <v>119370</v>
      </c>
    </row>
    <row r="6" spans="1:5" ht="32.25" customHeight="1" x14ac:dyDescent="0.25">
      <c r="A6" s="14" t="s">
        <v>58</v>
      </c>
      <c r="B6" s="15">
        <f>B3+B4-B5</f>
        <v>-3572</v>
      </c>
      <c r="C6" s="15">
        <f>C3+C4-C5</f>
        <v>4389</v>
      </c>
      <c r="D6" s="15">
        <v>0</v>
      </c>
      <c r="E6" s="15">
        <f>B6+C6+D6</f>
        <v>817</v>
      </c>
    </row>
    <row r="7" spans="1:5" x14ac:dyDescent="0.25">
      <c r="A7" s="15" t="s">
        <v>23</v>
      </c>
      <c r="B7" s="15">
        <f>Лист1!L24</f>
        <v>7571</v>
      </c>
      <c r="C7" s="15">
        <f>Лист2!E6</f>
        <v>2163</v>
      </c>
      <c r="D7" s="15">
        <v>0</v>
      </c>
      <c r="E7" s="15">
        <f>B7+C7+D7</f>
        <v>9734</v>
      </c>
    </row>
    <row r="8" spans="1:5" ht="46.5" customHeight="1" x14ac:dyDescent="0.25">
      <c r="A8" s="14" t="s">
        <v>43</v>
      </c>
      <c r="B8" s="15">
        <f>B6+B7</f>
        <v>3999</v>
      </c>
      <c r="C8" s="15">
        <f>C6+C7</f>
        <v>6552</v>
      </c>
      <c r="D8" s="15">
        <v>0</v>
      </c>
      <c r="E8" s="15">
        <f>B8+C8+D8</f>
        <v>10551</v>
      </c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D8" sqref="D8"/>
    </sheetView>
  </sheetViews>
  <sheetFormatPr defaultRowHeight="15" x14ac:dyDescent="0.25"/>
  <cols>
    <col min="1" max="1" width="16.5703125" customWidth="1"/>
    <col min="2" max="2" width="17.42578125" customWidth="1"/>
    <col min="3" max="3" width="17.140625" customWidth="1"/>
    <col min="4" max="5" width="17.42578125" customWidth="1"/>
    <col min="6" max="7" width="17.5703125" customWidth="1"/>
  </cols>
  <sheetData>
    <row r="1" spans="1:7" ht="28.5" customHeight="1" x14ac:dyDescent="0.25">
      <c r="A1" s="32" t="s">
        <v>48</v>
      </c>
      <c r="B1" s="32"/>
      <c r="C1" s="32"/>
      <c r="D1" s="32"/>
      <c r="E1" s="20"/>
      <c r="F1" s="20"/>
      <c r="G1" s="20"/>
    </row>
    <row r="2" spans="1:7" s="20" customFormat="1" ht="27.95" customHeight="1" x14ac:dyDescent="0.25">
      <c r="A2" s="21" t="s">
        <v>46</v>
      </c>
      <c r="B2" s="21" t="s">
        <v>47</v>
      </c>
      <c r="C2" s="21" t="s">
        <v>49</v>
      </c>
      <c r="D2" s="21" t="s">
        <v>50</v>
      </c>
      <c r="E2" s="19"/>
    </row>
    <row r="3" spans="1:7" ht="28.5" customHeight="1" x14ac:dyDescent="0.25">
      <c r="A3" s="21" t="s">
        <v>51</v>
      </c>
      <c r="B3" s="3"/>
      <c r="C3" s="15">
        <v>90</v>
      </c>
      <c r="D3" s="15">
        <v>436</v>
      </c>
    </row>
    <row r="4" spans="1:7" ht="29.1" customHeight="1" x14ac:dyDescent="0.25">
      <c r="A4" s="21">
        <v>2015</v>
      </c>
      <c r="B4" s="15">
        <v>9200</v>
      </c>
      <c r="C4" s="15">
        <v>8359</v>
      </c>
      <c r="D4" s="15">
        <f>B4-C4</f>
        <v>841</v>
      </c>
    </row>
    <row r="5" spans="1:7" ht="29.45" customHeight="1" x14ac:dyDescent="0.25">
      <c r="A5" s="21">
        <v>2016</v>
      </c>
      <c r="B5" s="15">
        <v>13800</v>
      </c>
      <c r="C5" s="15">
        <v>11986</v>
      </c>
      <c r="D5" s="15">
        <f>B5-C5</f>
        <v>1814</v>
      </c>
    </row>
    <row r="6" spans="1:7" ht="29.45" customHeight="1" x14ac:dyDescent="0.25">
      <c r="A6" s="24">
        <v>2017</v>
      </c>
      <c r="B6" s="15">
        <v>13800</v>
      </c>
      <c r="C6" s="15">
        <v>12436</v>
      </c>
      <c r="D6" s="15">
        <f>B6-C6</f>
        <v>1364</v>
      </c>
    </row>
    <row r="7" spans="1:7" ht="29.45" customHeight="1" x14ac:dyDescent="0.25">
      <c r="A7" s="27">
        <v>2018</v>
      </c>
      <c r="B7" s="15">
        <v>12715</v>
      </c>
      <c r="C7" s="15">
        <v>9599</v>
      </c>
      <c r="D7" s="15">
        <f>B7-C7</f>
        <v>3116</v>
      </c>
    </row>
    <row r="8" spans="1:7" ht="27.95" customHeight="1" x14ac:dyDescent="0.25">
      <c r="A8" s="21" t="s">
        <v>11</v>
      </c>
      <c r="B8" s="15">
        <f>SUM(B3:B7)</f>
        <v>49515</v>
      </c>
      <c r="C8" s="15">
        <f>SUM(C3:C7)</f>
        <v>42470</v>
      </c>
      <c r="D8" s="15">
        <f>SUM(D3:D7)</f>
        <v>7571</v>
      </c>
    </row>
    <row r="9" spans="1:7" x14ac:dyDescent="0.25">
      <c r="A9" s="18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MAYSAKU_nb</cp:lastModifiedBy>
  <cp:lastPrinted>2016-09-30T17:04:50Z</cp:lastPrinted>
  <dcterms:created xsi:type="dcterms:W3CDTF">2016-07-05T15:28:53Z</dcterms:created>
  <dcterms:modified xsi:type="dcterms:W3CDTF">2019-08-03T15:52:01Z</dcterms:modified>
</cp:coreProperties>
</file>